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poldi\Documents\Doku Excel\"/>
    </mc:Choice>
  </mc:AlternateContent>
  <xr:revisionPtr revIDLastSave="0" documentId="13_ncr:1_{ED381CA7-A338-461B-9078-8BC90E2C14F5}" xr6:coauthVersionLast="36" xr6:coauthVersionMax="36" xr10:uidLastSave="{00000000-0000-0000-0000-000000000000}"/>
  <bookViews>
    <workbookView xWindow="0" yWindow="0" windowWidth="26055" windowHeight="12465" xr2:uid="{A2132385-9E29-4447-8FA0-7726C4DF63B6}"/>
  </bookViews>
  <sheets>
    <sheet name="Tabelle1" sheetId="1" r:id="rId1"/>
    <sheet name="Tabelle2" sheetId="2" r:id="rId2"/>
  </sheets>
  <definedNames>
    <definedName name="AK">Tabelle1!$E$36</definedName>
    <definedName name="_xlnm.Print_Area" localSheetId="0">Tabelle1!$A$1:$U$46</definedName>
    <definedName name="Fräserabstand">Tabelle1!$D$12</definedName>
    <definedName name="GK">Tabelle1!$E$35</definedName>
    <definedName name="Grad">Tabelle1!$D$6</definedName>
    <definedName name="Grattiefe">Tabelle1!$D$10</definedName>
    <definedName name="Holzbreite">Tabelle1!$D$9</definedName>
    <definedName name="Kürzen_der_Feder">Tabelle1!$D$11</definedName>
    <definedName name="NBh">Tabelle1!$E$37</definedName>
    <definedName name="NBo">Tabelle1!$E$37</definedName>
    <definedName name="NBv">Tabelle1!$E$38</definedName>
    <definedName name="Schnittbreite">Tabelle1!$D$5</definedName>
    <definedName name="Versatz">Tabelle1!$D$13</definedName>
    <definedName name="Zargenbreite">Tabelle1!$D$15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44" i="1" l="1"/>
  <c r="E35" i="1" l="1"/>
  <c r="E36" i="1" l="1"/>
  <c r="E38" i="1" s="1"/>
  <c r="E30" i="1" s="1"/>
  <c r="E22" i="1"/>
  <c r="E21" i="1"/>
  <c r="F20" i="1"/>
  <c r="F28" i="1"/>
  <c r="E37" i="1" l="1"/>
</calcChain>
</file>

<file path=xl/sharedStrings.xml><?xml version="1.0" encoding="utf-8"?>
<sst xmlns="http://schemas.openxmlformats.org/spreadsheetml/2006/main" count="76" uniqueCount="60">
  <si>
    <t>mm</t>
  </si>
  <si>
    <t>°</t>
  </si>
  <si>
    <t>V-Fräser</t>
  </si>
  <si>
    <t>Nr:</t>
  </si>
  <si>
    <t>Ab hier berechnet:</t>
  </si>
  <si>
    <t>Schnittbreite  (s)</t>
  </si>
  <si>
    <t>Fräserabstand (a)</t>
  </si>
  <si>
    <t>Grad  (w)</t>
  </si>
  <si>
    <t>über Strahlensatz</t>
  </si>
  <si>
    <t>not used</t>
  </si>
  <si>
    <t>x3  =</t>
  </si>
  <si>
    <t>(x4 =</t>
  </si>
  <si>
    <t>mm )</t>
  </si>
  <si>
    <t>Leopoldi 12/2021</t>
  </si>
  <si>
    <t>Für praktische Infos guckst du hier:</t>
  </si>
  <si>
    <t>https://www.youtube.com/watch?v=kQnEC_Eoz-U</t>
  </si>
  <si>
    <t>http://www.max-mg.de/NEUES_2021-12-16.pdf</t>
  </si>
  <si>
    <t>Bei mir:</t>
  </si>
  <si>
    <t>MHM - Dominik Ricker:</t>
  </si>
  <si>
    <r>
      <t xml:space="preserve">1. Fräsung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</si>
  <si>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2. Fräsung </t>
    </r>
    <r>
      <rPr>
        <vertAlign val="superscript"/>
        <sz val="11"/>
        <color theme="1"/>
        <rFont val="Calibri"/>
        <family val="2"/>
        <scheme val="minor"/>
      </rPr>
      <t>2)</t>
    </r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</si>
  <si>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= halbe Holzbreite - halben Fräserabstand +  evtl. Versatz</t>
    </r>
  </si>
  <si>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= halbe Holzbreite + halben Fräserabstand + evtl. Versatz</t>
    </r>
  </si>
  <si>
    <t>Probe:</t>
  </si>
  <si>
    <t>Holzbreite (b)</t>
  </si>
  <si>
    <t>Grattiefe(t)</t>
  </si>
  <si>
    <t>-  Kürzen der Feder (k)</t>
  </si>
  <si>
    <t>0 = mittig</t>
  </si>
  <si>
    <t>AK = GK / tan(w)</t>
  </si>
  <si>
    <t xml:space="preserve">AK </t>
  </si>
  <si>
    <t>NBh</t>
  </si>
  <si>
    <t>NBv</t>
  </si>
  <si>
    <r>
      <t xml:space="preserve">Versatz z. Anschlag (v) </t>
    </r>
    <r>
      <rPr>
        <sz val="11"/>
        <color theme="1"/>
        <rFont val="Calibri"/>
        <family val="2"/>
      </rPr>
      <t>±</t>
    </r>
  </si>
  <si>
    <t>Alle Angaben ohne Gewähr</t>
  </si>
  <si>
    <t xml:space="preserve">Fräserposition   </t>
  </si>
  <si>
    <t>Die Frästiefe der Gratnut sollte gleich der Zargenhöhe sein</t>
  </si>
  <si>
    <t>Berechnung Gratnut  Pfosten</t>
  </si>
  <si>
    <t>Berechnung Gratfeder  Zarge</t>
  </si>
  <si>
    <t>Ankathete</t>
  </si>
  <si>
    <t>Fräsermitte zu Parallenanschlag</t>
  </si>
  <si>
    <t>Formeln:</t>
  </si>
  <si>
    <t>Gegenkathete</t>
  </si>
  <si>
    <t>GK</t>
  </si>
  <si>
    <t>Nutbreite h</t>
  </si>
  <si>
    <t>Nutbreite v</t>
  </si>
  <si>
    <r>
      <t>bei Fräserhöhe (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</si>
  <si>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r>
      <t>bei Fräserhöhe (</t>
    </r>
    <r>
      <rPr>
        <b/>
        <sz val="11"/>
        <color theme="1"/>
        <rFont val="Calibri"/>
        <family val="2"/>
        <scheme val="minor"/>
      </rPr>
      <t>t2</t>
    </r>
    <r>
      <rPr>
        <sz val="11"/>
        <color theme="1"/>
        <rFont val="Calibri"/>
        <family val="2"/>
        <scheme val="minor"/>
      </rPr>
      <t>)</t>
    </r>
  </si>
  <si>
    <r>
      <t>x1</t>
    </r>
    <r>
      <rPr>
        <sz val="11"/>
        <color theme="1"/>
        <rFont val="Calibri"/>
        <family val="2"/>
        <scheme val="minor"/>
      </rPr>
      <t xml:space="preserve">+v </t>
    </r>
    <r>
      <rPr>
        <b/>
        <sz val="11"/>
        <color theme="1"/>
        <rFont val="Calibri"/>
        <family val="2"/>
        <scheme val="minor"/>
      </rPr>
      <t xml:space="preserve"> =</t>
    </r>
  </si>
  <si>
    <r>
      <t>x2</t>
    </r>
    <r>
      <rPr>
        <sz val="11"/>
        <color theme="1"/>
        <rFont val="Calibri"/>
        <family val="2"/>
        <scheme val="minor"/>
      </rPr>
      <t>+v</t>
    </r>
    <r>
      <rPr>
        <b/>
        <sz val="11"/>
        <color theme="1"/>
        <rFont val="Calibri"/>
        <family val="2"/>
        <scheme val="minor"/>
      </rPr>
      <t xml:space="preserve">  =</t>
    </r>
  </si>
  <si>
    <t>(=Fräshöhe)</t>
  </si>
  <si>
    <t>Zargenbreite (d)</t>
  </si>
  <si>
    <t>Pfosten</t>
  </si>
  <si>
    <t>Zarge</t>
  </si>
  <si>
    <t>Gratverbindung-Fräsereinstellung v2.0.xlsx</t>
  </si>
  <si>
    <t>Gratverbindung- Fräsereinstellungen</t>
  </si>
  <si>
    <r>
      <t xml:space="preserve">Fräsung </t>
    </r>
    <r>
      <rPr>
        <vertAlign val="superscript"/>
        <sz val="11"/>
        <color theme="1"/>
        <rFont val="Calibri"/>
        <family val="2"/>
        <scheme val="minor"/>
      </rPr>
      <t>3)</t>
    </r>
  </si>
  <si>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=(Zargenbreite-(Fräserabstand+Schnittbreite))/2-(Schnittbreite)*( Schnittbreite/2/TAN(BOGENMASS(Grad))-Grattiefe+Kürzen_der_Feder)/ (Schnittbreite/2/TAN(BOGENMASS(14)))/2</t>
    </r>
  </si>
  <si>
    <t>Feder immer mittig</t>
  </si>
  <si>
    <t>Screencapture von Grafik aus CorelDraw Datei Gratverbindung.cdr und TurboCad</t>
  </si>
  <si>
    <t>v2.1 ohne Gitter; Fehler 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</si>
</sst>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5B9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52">
    <xf numFmtId="0" fontId="0" fillId="0" borderId="0" xfId="0"/>
    <xf numFmtId="0" fontId="2" fillId="6" borderId="0" xfId="2" applyFill="1" applyBorder="1" applyProtection="1">
      <protection locked="0"/>
    </xf>
    <xf numFmtId="0" fontId="2" fillId="6" borderId="0" xfId="4" applyFill="1" applyBorder="1" applyProtection="1">
      <protection locked="0"/>
    </xf>
    <xf numFmtId="0" fontId="1" fillId="2" borderId="0" xfId="1" applyBorder="1" applyProtection="1">
      <protection locked="0"/>
    </xf>
    <xf numFmtId="0" fontId="1" fillId="2" borderId="0" xfId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0" fillId="0" borderId="6" xfId="0" applyBorder="1" applyProtection="1">
      <protection locked="0"/>
    </xf>
    <xf numFmtId="0" fontId="4" fillId="0" borderId="1" xfId="0" applyFont="1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49" fontId="4" fillId="4" borderId="0" xfId="3" applyNumberFormat="1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2" fontId="0" fillId="0" borderId="0" xfId="0" applyNumberFormat="1" applyBorder="1" applyProtection="1">
      <protection locked="0"/>
    </xf>
    <xf numFmtId="49" fontId="4" fillId="3" borderId="0" xfId="2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49" fontId="5" fillId="0" borderId="0" xfId="0" applyNumberFormat="1" applyFont="1" applyBorder="1" applyProtection="1">
      <protection locked="0"/>
    </xf>
    <xf numFmtId="2" fontId="5" fillId="0" borderId="0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9" fillId="2" borderId="1" xfId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0" xfId="0" applyNumberFormat="1" applyBorder="1" applyProtection="1"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5">
    <cellStyle name="20 % - Akzent6" xfId="4" builtinId="50"/>
    <cellStyle name="40 % - Akzent1" xfId="2" builtinId="31"/>
    <cellStyle name="40 % - Akzent2" xfId="3" builtinId="35"/>
    <cellStyle name="Gut" xfId="1" builtinId="26"/>
    <cellStyle name="Standard" xfId="0" builtinId="0"/>
  </cellStyles>
  <dxfs count="0"/>
  <tableStyles count="0" defaultTableStyle="TableStyleMedium2" defaultPivotStyle="PivotStyleLight16"/>
  <colors>
    <mruColors>
      <color rgb="FFD5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13" Type="http://schemas.openxmlformats.org/officeDocument/2006/relationships/image" Target="../media/image6.png"/><Relationship Id="rId2" Type="http://schemas.openxmlformats.org/officeDocument/2006/relationships/customXml" Target="../ink/ink1.xml"/><Relationship Id="rId1" Type="http://schemas.openxmlformats.org/officeDocument/2006/relationships/image" Target="../media/image1.jpg"/><Relationship Id="rId6" Type="http://schemas.openxmlformats.org/officeDocument/2006/relationships/customXml" Target="../ink/ink3.xml"/><Relationship Id="rId212" Type="http://schemas.openxmlformats.org/officeDocument/2006/relationships/image" Target="../media/image5.png"/><Relationship Id="rId5" Type="http://schemas.openxmlformats.org/officeDocument/2006/relationships/image" Target="../media/image3.png"/><Relationship Id="rId211" Type="http://schemas.openxmlformats.org/officeDocument/2006/relationships/image" Target="../media/image4.png"/><Relationship Id="rId4" Type="http://schemas.openxmlformats.org/officeDocument/2006/relationships/customXml" Target="../ink/ink2.xml"/><Relationship Id="rId210" Type="http://schemas.openxmlformats.org/officeDocument/2006/relationships/image" Target="../media/image8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131493</xdr:colOff>
      <xdr:row>1</xdr:row>
      <xdr:rowOff>14654</xdr:rowOff>
    </xdr:from>
    <xdr:to>
      <xdr:col>19</xdr:col>
      <xdr:colOff>681404</xdr:colOff>
      <xdr:row>28</xdr:row>
      <xdr:rowOff>129019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DC5A33B-46A4-44FA-9192-50A4F6FE4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9185" y="205154"/>
          <a:ext cx="5121911" cy="5426384"/>
        </a:xfrm>
        <a:prstGeom prst="rect">
          <a:avLst/>
        </a:prstGeom>
      </xdr:spPr>
    </xdr:pic>
    <xdr:clientData/>
  </xdr:twoCellAnchor>
  <xdr:twoCellAnchor>
    <xdr:from>
      <xdr:col>14</xdr:col>
      <xdr:colOff>82945</xdr:colOff>
      <xdr:row>9</xdr:row>
      <xdr:rowOff>30325</xdr:rowOff>
    </xdr:from>
    <xdr:to>
      <xdr:col>14</xdr:col>
      <xdr:colOff>83305</xdr:colOff>
      <xdr:row>9</xdr:row>
      <xdr:rowOff>33565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299" name="Freihand 298">
              <a:extLst>
                <a:ext uri="{FF2B5EF4-FFF2-40B4-BE49-F238E27FC236}">
                  <a16:creationId xmlns:a16="http://schemas.microsoft.com/office/drawing/2014/main" id="{00000000-0008-0000-0000-00002B010000}"/>
                </a:ext>
              </a:extLst>
            </xdr14:cNvPr>
            <xdr14:cNvContentPartPr/>
          </xdr14:nvContentPartPr>
          <xdr14:nvPr macro=""/>
          <xdr14:xfrm>
            <a:off x="6807595" y="1868650"/>
            <a:ext cx="360" cy="3240"/>
          </xdr14:xfrm>
        </xdr:contentPart>
      </mc:Choice>
      <mc:Fallback xmlns="">
        <xdr:pic>
          <xdr:nvPicPr>
            <xdr:cNvPr id="299" name="Freihand 298">
              <a:extLst>
                <a:ext uri="{FF2B5EF4-FFF2-40B4-BE49-F238E27FC236}">
                  <a16:creationId xmlns:a16="http://schemas.microsoft.com/office/drawing/2014/main" id="{C24A6653-9FE5-465C-9907-B1400CB26241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6789955" y="1850650"/>
              <a:ext cx="36000" cy="38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4174</xdr:colOff>
      <xdr:row>19</xdr:row>
      <xdr:rowOff>115815</xdr:rowOff>
    </xdr:from>
    <xdr:to>
      <xdr:col>15</xdr:col>
      <xdr:colOff>95254</xdr:colOff>
      <xdr:row>19</xdr:row>
      <xdr:rowOff>130575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08" name="Freihand 507">
              <a:extLst>
                <a:ext uri="{FF2B5EF4-FFF2-40B4-BE49-F238E27FC236}">
                  <a16:creationId xmlns:a16="http://schemas.microsoft.com/office/drawing/2014/main" id="{00000000-0008-0000-0000-0000FC010000}"/>
                </a:ext>
              </a:extLst>
            </xdr14:cNvPr>
            <xdr14:cNvContentPartPr/>
          </xdr14:nvContentPartPr>
          <xdr14:nvPr macro=""/>
          <xdr14:xfrm>
            <a:off x="7490824" y="3668640"/>
            <a:ext cx="91080" cy="14760"/>
          </xdr14:xfrm>
        </xdr:contentPart>
      </mc:Choice>
      <mc:Fallback xmlns="">
        <xdr:pic>
          <xdr:nvPicPr>
            <xdr:cNvPr id="508" name="Freihand 507">
              <a:extLst>
                <a:ext uri="{FF2B5EF4-FFF2-40B4-BE49-F238E27FC236}">
                  <a16:creationId xmlns:a16="http://schemas.microsoft.com/office/drawing/2014/main" id="{E42E7C50-84B3-4C5A-9BC3-36A2E3255F9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7454824" y="3633000"/>
              <a:ext cx="162720" cy="86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22</xdr:col>
      <xdr:colOff>738124</xdr:colOff>
      <xdr:row>12</xdr:row>
      <xdr:rowOff>35351</xdr:rowOff>
    </xdr:from>
    <xdr:to>
      <xdr:col>22</xdr:col>
      <xdr:colOff>738484</xdr:colOff>
      <xdr:row>12</xdr:row>
      <xdr:rowOff>35711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31" name="Freihand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14:cNvPr>
            <xdr14:cNvContentPartPr/>
          </xdr14:nvContentPartPr>
          <xdr14:nvPr macro=""/>
          <xdr14:xfrm>
            <a:off x="13418280" y="2452320"/>
            <a:ext cx="360" cy="360"/>
          </xdr14:xfrm>
        </xdr:contentPart>
      </mc:Choice>
      <mc:Fallback xmlns="">
        <xdr:pic>
          <xdr:nvPicPr>
            <xdr:cNvPr id="31" name="Freihand 30">
              <a:extLst>
                <a:ext uri="{FF2B5EF4-FFF2-40B4-BE49-F238E27FC236}">
                  <a16:creationId xmlns:a16="http://schemas.microsoft.com/office/drawing/2014/main" id="{E5CAAB08-E157-4E7A-B2E0-F77E736753B2}"/>
                </a:ext>
              </a:extLst>
            </xdr:cNvPr>
            <xdr:cNvPicPr/>
          </xdr:nvPicPr>
          <xdr:blipFill>
            <a:blip xmlns:r="http://schemas.openxmlformats.org/officeDocument/2006/relationships" r:embed="rId210"/>
            <a:stretch>
              <a:fillRect/>
            </a:stretch>
          </xdr:blipFill>
          <xdr:spPr>
            <a:xfrm>
              <a:off x="13413960" y="244800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17</xdr:col>
      <xdr:colOff>388326</xdr:colOff>
      <xdr:row>1</xdr:row>
      <xdr:rowOff>190500</xdr:rowOff>
    </xdr:from>
    <xdr:to>
      <xdr:col>19</xdr:col>
      <xdr:colOff>380999</xdr:colOff>
      <xdr:row>2</xdr:row>
      <xdr:rowOff>183173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0EBECA4-E5A4-401B-B8BB-11E12F2F316A}"/>
            </a:ext>
          </a:extLst>
        </xdr:cNvPr>
        <xdr:cNvSpPr txBox="1"/>
      </xdr:nvSpPr>
      <xdr:spPr>
        <a:xfrm>
          <a:off x="9671538" y="381000"/>
          <a:ext cx="1516673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Pfosten liegend fräsen</a:t>
          </a:r>
        </a:p>
      </xdr:txBody>
    </xdr:sp>
    <xdr:clientData/>
  </xdr:twoCellAnchor>
  <xdr:twoCellAnchor editAs="oneCell">
    <xdr:from>
      <xdr:col>9</xdr:col>
      <xdr:colOff>71506</xdr:colOff>
      <xdr:row>27</xdr:row>
      <xdr:rowOff>76974</xdr:rowOff>
    </xdr:from>
    <xdr:to>
      <xdr:col>13</xdr:col>
      <xdr:colOff>722112</xdr:colOff>
      <xdr:row>40</xdr:row>
      <xdr:rowOff>168088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B0FE06E-2B98-4EE5-9EC9-CB771BC51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8682" y="5399768"/>
          <a:ext cx="2566812" cy="2601232"/>
        </a:xfrm>
        <a:prstGeom prst="rect">
          <a:avLst/>
        </a:prstGeom>
      </xdr:spPr>
    </xdr:pic>
    <xdr:clientData/>
  </xdr:twoCellAnchor>
  <xdr:twoCellAnchor editAs="oneCell">
    <xdr:from>
      <xdr:col>13</xdr:col>
      <xdr:colOff>758598</xdr:colOff>
      <xdr:row>31</xdr:row>
      <xdr:rowOff>33617</xdr:rowOff>
    </xdr:from>
    <xdr:to>
      <xdr:col>15</xdr:col>
      <xdr:colOff>537883</xdr:colOff>
      <xdr:row>40</xdr:row>
      <xdr:rowOff>14653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3B50E2E6-5D11-43C0-AE00-9A36C4346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980" y="6152029"/>
          <a:ext cx="1303285" cy="1695536"/>
        </a:xfrm>
        <a:prstGeom prst="rect">
          <a:avLst/>
        </a:prstGeom>
      </xdr:spPr>
    </xdr:pic>
    <xdr:clientData/>
  </xdr:twoCellAnchor>
  <xdr:twoCellAnchor editAs="oneCell">
    <xdr:from>
      <xdr:col>10</xdr:col>
      <xdr:colOff>91808</xdr:colOff>
      <xdr:row>5</xdr:row>
      <xdr:rowOff>174935</xdr:rowOff>
    </xdr:from>
    <xdr:to>
      <xdr:col>13</xdr:col>
      <xdr:colOff>67236</xdr:colOff>
      <xdr:row>22</xdr:row>
      <xdr:rowOff>44823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5B470FF4-1598-46D9-BFEC-5B8B1D43E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6367" y="1228288"/>
          <a:ext cx="1544251" cy="3186829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2-19T10:28:54.835"/>
    </inkml:context>
    <inkml:brush xml:id="br0">
      <inkml:brushProperty name="width" value="0.1" units="cm"/>
      <inkml:brushProperty name="height" value="0.1" units="cm"/>
      <inkml:brushProperty name="color" value="#33CCFF"/>
    </inkml:brush>
  </inkml:definitions>
  <inkml:trace contextRef="#ctx0" brushRef="#br0">2553 204 176,'0'0'406,"0"0"-57,0 0-79,0 0-36,0 0 137,0 0-67,0 0-152,0 0 0,0 0 30,0 0-129,0 0-135,0 0-65,0 0-5,0 0-11,0 0 6,0-4-1095,0 0 556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2-19T15:54:42.880"/>
    </inkml:context>
    <inkml:brush xml:id="br0">
      <inkml:brushProperty name="width" value="0.2" units="cm"/>
      <inkml:brushProperty name="height" value="0.2" units="cm"/>
      <inkml:brushProperty name="color" value="#FFFFFF"/>
      <inkml:brushProperty name="ignorePressure" value="1"/>
    </inkml:brush>
  </inkml:definitions>
  <inkml:trace contextRef="#ctx0" brushRef="#br0">252 232,'-5'0,"-20"0,-10 0,-5 0,-7 0,-1 0,13 0,18-6,18-2,9-4,2-2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2-20T10:10:20.383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 1,'0'0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4E6D-E4D6-412A-816E-B94292AFA6FD}">
  <sheetPr>
    <pageSetUpPr fitToPage="1"/>
  </sheetPr>
  <dimension ref="A1:U46"/>
  <sheetViews>
    <sheetView showGridLines="0" tabSelected="1" zoomScaleNormal="100" workbookViewId="0">
      <selection activeCell="Y15" sqref="Y15"/>
    </sheetView>
  </sheetViews>
  <sheetFormatPr baseColWidth="10" defaultRowHeight="15" x14ac:dyDescent="0.25"/>
  <cols>
    <col min="1" max="1" width="2.42578125" style="9" customWidth="1"/>
    <col min="2" max="2" width="22.140625" style="9" customWidth="1"/>
    <col min="3" max="3" width="1.140625" style="9" customWidth="1"/>
    <col min="4" max="4" width="7" style="9" customWidth="1"/>
    <col min="5" max="5" width="10.42578125" style="9" customWidth="1"/>
    <col min="6" max="6" width="7.42578125" style="9" customWidth="1"/>
    <col min="7" max="7" width="4.85546875" style="9" customWidth="1"/>
    <col min="8" max="8" width="7.28515625" style="9" customWidth="1"/>
    <col min="9" max="10" width="5.28515625" style="9" customWidth="1"/>
    <col min="11" max="11" width="5.85546875" style="9" customWidth="1"/>
    <col min="12" max="12" width="11.5703125" style="9" customWidth="1"/>
    <col min="13" max="13" width="6" style="9" customWidth="1"/>
    <col min="14" max="16384" width="11.42578125" style="9"/>
  </cols>
  <sheetData>
    <row r="1" spans="1:21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 ht="23.25" x14ac:dyDescent="0.35">
      <c r="A2" s="10"/>
      <c r="B2" s="11" t="s">
        <v>54</v>
      </c>
      <c r="C2" s="11"/>
      <c r="D2" s="1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3"/>
    </row>
    <row r="3" spans="1:21" x14ac:dyDescent="0.25">
      <c r="A3" s="10"/>
      <c r="B3" s="5"/>
      <c r="C3" s="5"/>
      <c r="D3" s="5"/>
      <c r="E3" s="5"/>
      <c r="F3" s="5"/>
      <c r="G3" s="5"/>
      <c r="H3" s="5"/>
      <c r="I3" s="5"/>
      <c r="J3" s="5"/>
      <c r="K3" s="5"/>
      <c r="L3" s="47" t="s">
        <v>58</v>
      </c>
      <c r="M3" s="47"/>
      <c r="N3" s="5"/>
      <c r="O3" s="5"/>
      <c r="P3" s="5"/>
      <c r="Q3" s="5"/>
      <c r="R3" s="5"/>
      <c r="S3" s="5"/>
      <c r="T3" s="5"/>
      <c r="U3" s="13"/>
    </row>
    <row r="4" spans="1:21" ht="15" customHeight="1" x14ac:dyDescent="0.25">
      <c r="A4" s="10"/>
      <c r="B4" s="14" t="s">
        <v>2</v>
      </c>
      <c r="C4" s="39"/>
      <c r="D4" s="5"/>
      <c r="E4" s="5"/>
      <c r="F4" s="5"/>
      <c r="G4" s="5"/>
      <c r="H4" s="5"/>
      <c r="I4" s="5"/>
      <c r="J4" s="5"/>
      <c r="K4" s="5"/>
      <c r="L4" s="47"/>
      <c r="M4" s="47"/>
      <c r="N4" s="5"/>
      <c r="O4" s="5"/>
      <c r="P4" s="5"/>
      <c r="Q4" s="5"/>
      <c r="R4" s="5"/>
      <c r="S4" s="5"/>
      <c r="T4" s="5"/>
      <c r="U4" s="13"/>
    </row>
    <row r="5" spans="1:21" x14ac:dyDescent="0.25">
      <c r="A5" s="10"/>
      <c r="B5" s="5" t="s">
        <v>5</v>
      </c>
      <c r="C5" s="5"/>
      <c r="D5" s="1">
        <v>12.7</v>
      </c>
      <c r="E5" s="5" t="s">
        <v>0</v>
      </c>
      <c r="F5" s="5"/>
      <c r="G5" s="5"/>
      <c r="H5" s="5"/>
      <c r="I5" s="5"/>
      <c r="J5" s="5"/>
      <c r="K5" s="5"/>
      <c r="L5" s="47"/>
      <c r="M5" s="47"/>
      <c r="N5" s="5"/>
      <c r="O5" s="5"/>
      <c r="P5" s="5"/>
      <c r="Q5" s="5"/>
      <c r="R5" s="5"/>
      <c r="S5" s="5"/>
      <c r="T5" s="5"/>
      <c r="U5" s="13"/>
    </row>
    <row r="6" spans="1:21" x14ac:dyDescent="0.25">
      <c r="A6" s="10"/>
      <c r="B6" s="5" t="s">
        <v>7</v>
      </c>
      <c r="C6" s="5"/>
      <c r="D6" s="2">
        <v>14</v>
      </c>
      <c r="E6" s="5" t="s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3"/>
    </row>
    <row r="7" spans="1:21" x14ac:dyDescent="0.25">
      <c r="A7" s="10"/>
      <c r="B7" s="5"/>
      <c r="C7" s="5"/>
      <c r="D7" s="5"/>
      <c r="E7" s="5"/>
      <c r="F7" s="5"/>
      <c r="G7" s="5"/>
      <c r="H7" s="5"/>
      <c r="I7" s="5"/>
      <c r="J7" s="5"/>
      <c r="K7" s="5"/>
      <c r="M7" s="5"/>
      <c r="N7" s="5"/>
      <c r="O7" s="5"/>
      <c r="P7" s="5"/>
      <c r="Q7" s="5"/>
      <c r="R7" s="5"/>
      <c r="S7" s="5"/>
      <c r="T7" s="5"/>
      <c r="U7" s="13"/>
    </row>
    <row r="8" spans="1:21" x14ac:dyDescent="0.25">
      <c r="A8" s="10"/>
      <c r="B8" s="14" t="s">
        <v>51</v>
      </c>
      <c r="C8" s="3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3"/>
    </row>
    <row r="9" spans="1:21" x14ac:dyDescent="0.25">
      <c r="A9" s="10"/>
      <c r="B9" s="5" t="s">
        <v>24</v>
      </c>
      <c r="C9" s="5"/>
      <c r="D9" s="32">
        <v>54</v>
      </c>
      <c r="E9" s="5" t="s"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3"/>
    </row>
    <row r="10" spans="1:21" x14ac:dyDescent="0.25">
      <c r="A10" s="10"/>
      <c r="B10" s="5" t="s">
        <v>25</v>
      </c>
      <c r="C10" s="5"/>
      <c r="D10" s="3">
        <v>9</v>
      </c>
      <c r="E10" s="5" t="s">
        <v>0</v>
      </c>
      <c r="F10" s="15" t="s">
        <v>49</v>
      </c>
      <c r="G10" s="5"/>
      <c r="H10" s="5"/>
      <c r="I10" s="5"/>
      <c r="J10" s="5"/>
      <c r="K10" s="5"/>
      <c r="L10" s="5"/>
      <c r="N10" s="5"/>
      <c r="O10" s="5"/>
      <c r="P10" s="5"/>
      <c r="Q10" s="5"/>
      <c r="R10" s="5"/>
      <c r="S10" s="5"/>
      <c r="T10" s="5"/>
      <c r="U10" s="13"/>
    </row>
    <row r="11" spans="1:21" x14ac:dyDescent="0.25">
      <c r="A11" s="10"/>
      <c r="B11" s="15" t="s">
        <v>26</v>
      </c>
      <c r="C11" s="15"/>
      <c r="D11" s="4">
        <v>0.2</v>
      </c>
      <c r="E11" s="5" t="s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3"/>
    </row>
    <row r="12" spans="1:21" x14ac:dyDescent="0.25">
      <c r="A12" s="10"/>
      <c r="B12" s="5" t="s">
        <v>6</v>
      </c>
      <c r="C12" s="5"/>
      <c r="D12" s="3">
        <v>10</v>
      </c>
      <c r="E12" s="5" t="s">
        <v>0</v>
      </c>
      <c r="F12" s="5"/>
      <c r="G12" s="5"/>
      <c r="H12" s="4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3"/>
    </row>
    <row r="13" spans="1:21" x14ac:dyDescent="0.25">
      <c r="A13" s="10"/>
      <c r="B13" s="5" t="s">
        <v>32</v>
      </c>
      <c r="C13" s="5"/>
      <c r="D13" s="3">
        <v>0</v>
      </c>
      <c r="E13" s="5" t="s">
        <v>0</v>
      </c>
      <c r="F13" s="15" t="s">
        <v>27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3"/>
    </row>
    <row r="14" spans="1:21" ht="15.75" customHeight="1" x14ac:dyDescent="0.25">
      <c r="A14" s="10"/>
      <c r="B14" s="14" t="s">
        <v>52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3"/>
    </row>
    <row r="15" spans="1:21" x14ac:dyDescent="0.25">
      <c r="A15" s="10"/>
      <c r="B15" s="5" t="s">
        <v>50</v>
      </c>
      <c r="C15" s="5"/>
      <c r="D15" s="32">
        <v>36</v>
      </c>
      <c r="E15" s="5" t="s">
        <v>0</v>
      </c>
      <c r="F15" s="5" t="s">
        <v>57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3"/>
    </row>
    <row r="16" spans="1:21" x14ac:dyDescent="0.25">
      <c r="A16" s="1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3"/>
    </row>
    <row r="17" spans="1:21" x14ac:dyDescent="0.25">
      <c r="A17" s="10"/>
      <c r="B17" s="33" t="s">
        <v>4</v>
      </c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3"/>
    </row>
    <row r="18" spans="1:21" x14ac:dyDescent="0.25">
      <c r="A18" s="10"/>
      <c r="B18" s="5"/>
      <c r="C18" s="5"/>
      <c r="D18" s="5"/>
      <c r="E18" s="5"/>
      <c r="F18" s="17"/>
      <c r="G18" s="17"/>
      <c r="H18" s="1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3"/>
    </row>
    <row r="19" spans="1:21" x14ac:dyDescent="0.25">
      <c r="A19" s="10"/>
      <c r="B19" s="50" t="s">
        <v>36</v>
      </c>
      <c r="C19" s="40"/>
      <c r="E19" s="18" t="s">
        <v>34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3"/>
    </row>
    <row r="20" spans="1:21" x14ac:dyDescent="0.25">
      <c r="A20" s="10"/>
      <c r="B20" s="51"/>
      <c r="C20" s="40"/>
      <c r="D20" s="5"/>
      <c r="E20" s="18" t="s">
        <v>45</v>
      </c>
      <c r="F20" s="45">
        <f>Grattiefe</f>
        <v>9</v>
      </c>
      <c r="G20" s="5" t="s"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3"/>
    </row>
    <row r="21" spans="1:21" ht="17.25" x14ac:dyDescent="0.25">
      <c r="A21" s="10"/>
      <c r="B21" s="48" t="s">
        <v>39</v>
      </c>
      <c r="C21" s="41"/>
      <c r="D21" s="19" t="s">
        <v>47</v>
      </c>
      <c r="E21" s="20">
        <f>(Holzbreite/2-Fräserabstand/2)+Versatz</f>
        <v>22</v>
      </c>
      <c r="F21" s="5" t="s">
        <v>0</v>
      </c>
      <c r="G21" s="5"/>
      <c r="H21" s="5" t="s">
        <v>19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3"/>
    </row>
    <row r="22" spans="1:21" ht="17.25" x14ac:dyDescent="0.25">
      <c r="A22" s="10"/>
      <c r="B22" s="49"/>
      <c r="C22" s="35"/>
      <c r="D22" s="19" t="s">
        <v>48</v>
      </c>
      <c r="E22" s="20">
        <f>(Holzbreite/2+Fräserabstand/2)+Versatz</f>
        <v>32</v>
      </c>
      <c r="F22" s="5" t="s">
        <v>0</v>
      </c>
      <c r="G22" s="5"/>
      <c r="H22" s="5" t="s">
        <v>20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3"/>
    </row>
    <row r="23" spans="1:21" x14ac:dyDescent="0.25">
      <c r="A23" s="10"/>
      <c r="B23" s="21"/>
      <c r="C23" s="35"/>
      <c r="D23" s="5"/>
      <c r="E23" s="2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3"/>
    </row>
    <row r="24" spans="1:21" x14ac:dyDescent="0.25">
      <c r="A24" s="10"/>
      <c r="B24" s="34"/>
      <c r="C24" s="35"/>
      <c r="D24" s="17" t="s">
        <v>35</v>
      </c>
      <c r="E24" s="17"/>
      <c r="F24" s="17"/>
      <c r="G24" s="17"/>
      <c r="H24" s="1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3"/>
    </row>
    <row r="25" spans="1:21" x14ac:dyDescent="0.25">
      <c r="A25" s="10"/>
      <c r="B25" s="35"/>
      <c r="C25" s="35"/>
      <c r="D25" s="17"/>
      <c r="E25" s="17"/>
      <c r="F25" s="17"/>
      <c r="G25" s="17"/>
      <c r="H25" s="1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3"/>
    </row>
    <row r="26" spans="1:21" x14ac:dyDescent="0.25">
      <c r="A26" s="10"/>
      <c r="B26" s="21"/>
      <c r="C26" s="35"/>
      <c r="D26" s="5"/>
      <c r="E26" s="2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3"/>
    </row>
    <row r="27" spans="1:21" x14ac:dyDescent="0.25">
      <c r="A27" s="10"/>
      <c r="B27" s="50" t="s">
        <v>37</v>
      </c>
      <c r="C27" s="4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3"/>
    </row>
    <row r="28" spans="1:21" x14ac:dyDescent="0.25">
      <c r="A28" s="10"/>
      <c r="B28" s="51"/>
      <c r="C28" s="40"/>
      <c r="E28" s="44" t="s">
        <v>46</v>
      </c>
      <c r="F28" s="45">
        <f>Grattiefe-Kürzen_der_Feder</f>
        <v>8.8000000000000007</v>
      </c>
      <c r="G28" s="5" t="s">
        <v>0</v>
      </c>
      <c r="H28" s="5"/>
      <c r="O28" s="5"/>
      <c r="P28" s="5"/>
      <c r="Q28" s="5"/>
      <c r="R28" s="5"/>
      <c r="S28" s="5"/>
      <c r="T28" s="5"/>
      <c r="U28" s="13"/>
    </row>
    <row r="29" spans="1:21" x14ac:dyDescent="0.25">
      <c r="A29" s="10"/>
      <c r="B29" s="5"/>
      <c r="C29" s="5"/>
      <c r="O29" s="5"/>
      <c r="P29" s="5"/>
      <c r="Q29" s="5"/>
      <c r="R29" s="5"/>
      <c r="S29" s="5"/>
      <c r="T29" s="5"/>
      <c r="U29" s="13"/>
    </row>
    <row r="30" spans="1:21" ht="17.25" x14ac:dyDescent="0.25">
      <c r="A30" s="10"/>
      <c r="B30" s="38" t="s">
        <v>39</v>
      </c>
      <c r="C30" s="38"/>
      <c r="D30" s="23" t="s">
        <v>10</v>
      </c>
      <c r="E30" s="20">
        <f>(Zargenbreite-(NBv+Schnittbreite))/2</f>
        <v>2.4940864250199901</v>
      </c>
      <c r="F30" s="5" t="s">
        <v>0</v>
      </c>
      <c r="G30" s="5"/>
      <c r="H30" s="5" t="s">
        <v>55</v>
      </c>
      <c r="O30" s="5"/>
      <c r="P30" s="5"/>
      <c r="Q30" s="5"/>
      <c r="R30" s="5"/>
      <c r="S30" s="5"/>
      <c r="T30" s="5"/>
      <c r="U30" s="13"/>
    </row>
    <row r="31" spans="1:21" x14ac:dyDescent="0.25">
      <c r="A31" s="1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3"/>
    </row>
    <row r="32" spans="1:21" x14ac:dyDescent="0.25">
      <c r="A32" s="10"/>
      <c r="B32" s="24" t="s">
        <v>9</v>
      </c>
      <c r="C32" s="24"/>
      <c r="D32" s="25" t="s">
        <v>11</v>
      </c>
      <c r="E32" s="26">
        <f>Zargenbreite-E30</f>
        <v>33.505913574980013</v>
      </c>
      <c r="F32" s="27" t="s">
        <v>12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8" t="s">
        <v>14</v>
      </c>
      <c r="S32" s="5"/>
      <c r="T32" s="5"/>
      <c r="U32" s="13"/>
    </row>
    <row r="33" spans="1:21" x14ac:dyDescent="0.25">
      <c r="A33" s="1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3"/>
    </row>
    <row r="34" spans="1:21" x14ac:dyDescent="0.25">
      <c r="A34" s="10"/>
      <c r="D34" s="36" t="s">
        <v>3</v>
      </c>
      <c r="E34" s="5"/>
      <c r="F34" s="5"/>
      <c r="G34" s="5"/>
      <c r="I34" s="5"/>
      <c r="J34" s="5"/>
      <c r="K34" s="5"/>
      <c r="L34" s="5"/>
      <c r="M34" s="5"/>
      <c r="N34" s="5"/>
      <c r="O34" s="5"/>
      <c r="P34" s="5"/>
      <c r="Q34" s="5"/>
      <c r="R34" s="5" t="s">
        <v>18</v>
      </c>
      <c r="S34" s="5"/>
      <c r="T34" s="5"/>
      <c r="U34" s="13"/>
    </row>
    <row r="35" spans="1:21" ht="15" customHeight="1" x14ac:dyDescent="0.25">
      <c r="A35" s="10"/>
      <c r="B35" s="37" t="s">
        <v>41</v>
      </c>
      <c r="D35" s="9" t="s">
        <v>42</v>
      </c>
      <c r="E35" s="9">
        <f>Schnittbreite/2</f>
        <v>6.35</v>
      </c>
      <c r="F35" s="9" t="s">
        <v>0</v>
      </c>
      <c r="J35" s="5"/>
      <c r="K35" s="5"/>
      <c r="L35" s="5"/>
      <c r="M35" s="5"/>
      <c r="R35" s="5" t="s">
        <v>15</v>
      </c>
      <c r="S35" s="46"/>
      <c r="T35" s="46"/>
      <c r="U35" s="13"/>
    </row>
    <row r="36" spans="1:21" x14ac:dyDescent="0.25">
      <c r="A36" s="10"/>
      <c r="B36" s="37" t="s">
        <v>38</v>
      </c>
      <c r="C36" s="37"/>
      <c r="D36" s="5" t="s">
        <v>29</v>
      </c>
      <c r="E36" s="5">
        <f>(Schnittbreite/2) / (TAN(RADIANS(Grad)))</f>
        <v>25.468458927952614</v>
      </c>
      <c r="F36" s="5" t="s">
        <v>0</v>
      </c>
      <c r="G36" s="5" t="s">
        <v>28</v>
      </c>
      <c r="I36" s="5"/>
      <c r="J36" s="5"/>
      <c r="K36" s="5"/>
      <c r="L36" s="5"/>
      <c r="M36" s="5"/>
      <c r="R36" s="46"/>
      <c r="S36" s="46"/>
      <c r="T36" s="46"/>
      <c r="U36" s="13"/>
    </row>
    <row r="37" spans="1:21" x14ac:dyDescent="0.25">
      <c r="A37" s="10"/>
      <c r="B37" s="37" t="s">
        <v>43</v>
      </c>
      <c r="C37" s="37"/>
      <c r="D37" s="5" t="s">
        <v>30</v>
      </c>
      <c r="E37" s="22">
        <f>Fräserabstand+Schnittbreite</f>
        <v>22.7</v>
      </c>
      <c r="F37" s="5" t="s">
        <v>0</v>
      </c>
      <c r="G37" s="5"/>
      <c r="I37" s="5"/>
      <c r="J37" s="5"/>
      <c r="K37" s="5"/>
      <c r="L37" s="5"/>
      <c r="M37" s="5"/>
      <c r="R37" s="5" t="s">
        <v>17</v>
      </c>
      <c r="S37" s="46"/>
      <c r="T37" s="46"/>
      <c r="U37" s="13"/>
    </row>
    <row r="38" spans="1:21" x14ac:dyDescent="0.25">
      <c r="A38" s="10"/>
      <c r="B38" s="37" t="s">
        <v>44</v>
      </c>
      <c r="C38" s="37"/>
      <c r="D38" s="5" t="s">
        <v>31</v>
      </c>
      <c r="E38" s="22">
        <f>(GK*(AK-Grattiefe+Kürzen_der_Feder)/(AK)*2)+Fräserabstand</f>
        <v>18.31182714996002</v>
      </c>
      <c r="F38" s="5" t="s">
        <v>0</v>
      </c>
      <c r="G38" s="5" t="s">
        <v>8</v>
      </c>
      <c r="I38" s="5"/>
      <c r="J38" s="5"/>
      <c r="K38" s="5"/>
      <c r="L38" s="5"/>
      <c r="M38" s="5"/>
      <c r="N38" s="5"/>
      <c r="O38" s="5"/>
      <c r="R38" s="5" t="s">
        <v>16</v>
      </c>
      <c r="T38" s="5"/>
      <c r="U38" s="13"/>
    </row>
    <row r="39" spans="1:21" x14ac:dyDescent="0.25">
      <c r="A39" s="10"/>
      <c r="D39" s="5"/>
      <c r="E39" s="33"/>
      <c r="F39" s="5"/>
      <c r="G39" s="5"/>
      <c r="H39" s="5"/>
      <c r="I39" s="5"/>
      <c r="J39" s="5"/>
      <c r="K39" s="5"/>
      <c r="L39" s="5"/>
      <c r="M39" s="5"/>
      <c r="Q39" s="5"/>
      <c r="R39" s="5"/>
      <c r="S39" s="5"/>
      <c r="T39" s="5"/>
      <c r="U39" s="13"/>
    </row>
    <row r="40" spans="1:21" x14ac:dyDescent="0.25">
      <c r="A40" s="10"/>
      <c r="B40" s="28" t="s">
        <v>40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P40" s="5"/>
      <c r="R40" s="5"/>
      <c r="S40" s="5"/>
      <c r="T40" s="5"/>
      <c r="U40" s="13"/>
    </row>
    <row r="41" spans="1:21" ht="20.25" customHeight="1" x14ac:dyDescent="0.25">
      <c r="A41" s="10"/>
      <c r="B41" s="5" t="s">
        <v>21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P41" s="5"/>
      <c r="R41" s="5"/>
      <c r="S41" s="5"/>
      <c r="T41" s="5"/>
      <c r="U41" s="13"/>
    </row>
    <row r="42" spans="1:21" ht="17.25" x14ac:dyDescent="0.25">
      <c r="A42" s="10"/>
      <c r="B42" s="5" t="s">
        <v>22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3"/>
    </row>
    <row r="43" spans="1:21" ht="16.5" customHeight="1" x14ac:dyDescent="0.25">
      <c r="A43" s="10"/>
      <c r="B43" s="5" t="s">
        <v>56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3"/>
    </row>
    <row r="44" spans="1:21" ht="16.5" customHeight="1" x14ac:dyDescent="0.25">
      <c r="A44" s="10"/>
      <c r="B44" s="18" t="s">
        <v>23</v>
      </c>
      <c r="C44" s="18"/>
      <c r="D44" s="5">
        <f>(Zargenbreite-(Fräserabstand+Schnittbreite))/2  -  (Schnittbreite)*( Schnittbreite/2/TAN(RADIANS(Grad)) -Grattiefe+Kürzen_der_Feder) /  (Schnittbreite/2/TAN(RADIANS(14)))   /2</f>
        <v>2.4940864250199901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3"/>
    </row>
    <row r="45" spans="1:21" ht="6.75" customHeight="1" x14ac:dyDescent="0.25">
      <c r="A45" s="10"/>
      <c r="B45" s="18"/>
      <c r="C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3"/>
    </row>
    <row r="46" spans="1:21" x14ac:dyDescent="0.25">
      <c r="A46" s="29"/>
      <c r="B46" s="42" t="s">
        <v>53</v>
      </c>
      <c r="C46" s="16"/>
      <c r="D46" s="16"/>
      <c r="E46" s="16"/>
      <c r="F46" s="16"/>
      <c r="G46" s="16"/>
      <c r="H46" s="16"/>
      <c r="I46" s="16"/>
      <c r="J46" s="16"/>
      <c r="K46" s="16"/>
      <c r="L46" s="16" t="s">
        <v>33</v>
      </c>
      <c r="M46" s="16"/>
      <c r="N46" s="16"/>
      <c r="O46" s="16"/>
      <c r="P46" s="16"/>
      <c r="Q46" s="16" t="s">
        <v>59</v>
      </c>
      <c r="R46" s="16"/>
      <c r="S46" s="16"/>
      <c r="T46" s="30" t="s">
        <v>13</v>
      </c>
      <c r="U46" s="31"/>
    </row>
  </sheetData>
  <mergeCells count="4">
    <mergeCell ref="L3:M5"/>
    <mergeCell ref="B21:B22"/>
    <mergeCell ref="B19:B20"/>
    <mergeCell ref="B27:B28"/>
  </mergeCells>
  <dataValidations count="4">
    <dataValidation type="custom" allowBlank="1" showInputMessage="1" showErrorMessage="1" sqref="A9:C13 L3 A5:C6 Q39:U39 E5:K6 N1:U6 L6:M6 F36:G38 O28:U30 A19:C19 E19:U19 J38:O38 T38:U38 T46:U46 Q46:R46 A20:A28 D20:U27 B21:C27 A34:A38 D37:E38 A46:M46 O46 A42:U45 A39:M41 I36:I38 D36 D34:G34 J35:M37 A8:U8 A7:K7 M7:U7 E9:U9 E11:U13 E10:L10 N10:U10 E28:H28 A29:C29 A14:U18 A30:H30 A31:U33 A1:K4 L1:M2 I34:U34 R35:T35 P40:P41 R37:R38 R40:U41" xr:uid="{95971F65-7FCA-4C1B-AF9A-B1D7C26A3146}">
      <formula1>NOT(CELL("Schutz",A1))</formula1>
    </dataValidation>
    <dataValidation type="custom" allowBlank="1" showInputMessage="1" sqref="E36" xr:uid="{7F0A9198-6EEE-48F7-9480-3792A749E495}">
      <formula1>NOT(CELL("Schutz",E36))</formula1>
    </dataValidation>
    <dataValidation type="decimal" allowBlank="1" showInputMessage="1" showErrorMessage="1" sqref="D5" xr:uid="{AB0D7B56-8159-44D8-9799-CC3D13CDEB74}">
      <formula1>1</formula1>
      <formula2>45</formula2>
    </dataValidation>
    <dataValidation type="decimal" allowBlank="1" showInputMessage="1" showErrorMessage="1" sqref="D6" xr:uid="{E155574A-2ACB-4142-9978-64A934C63A15}">
      <formula1>3</formula1>
      <formula2>45</formula2>
    </dataValidation>
  </dataValidations>
  <printOptions horizontalCentered="1" verticalCentered="1"/>
  <pageMargins left="0.39370078740157483" right="0.39370078740157483" top="0.78740157480314965" bottom="0.39370078740157483" header="0" footer="0"/>
  <pageSetup paperSize="9" scale="7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57BFA-922B-4C05-9260-93B9D8FD2EE8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Tabelle1</vt:lpstr>
      <vt:lpstr>Tabelle2</vt:lpstr>
      <vt:lpstr>AK</vt:lpstr>
      <vt:lpstr>Tabelle1!Druckbereich</vt:lpstr>
      <vt:lpstr>Fräserabstand</vt:lpstr>
      <vt:lpstr>GK</vt:lpstr>
      <vt:lpstr>Grad</vt:lpstr>
      <vt:lpstr>Grattiefe</vt:lpstr>
      <vt:lpstr>Holzbreite</vt:lpstr>
      <vt:lpstr>Kürzen_der_Feder</vt:lpstr>
      <vt:lpstr>NBh</vt:lpstr>
      <vt:lpstr>NBo</vt:lpstr>
      <vt:lpstr>NBv</vt:lpstr>
      <vt:lpstr>Schnittbreite</vt:lpstr>
      <vt:lpstr>Versatz</vt:lpstr>
      <vt:lpstr>Zargenbreite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Leopoldi</dc:creator>
  <cp:lastModifiedBy>Leopoldi</cp:lastModifiedBy>
  <cp:lastPrinted>2021-12-30T10:45:43Z</cp:lastPrinted>
  <dcterms:created xsi:type="dcterms:W3CDTF">2021-12-19T09:46:25Z</dcterms:created>
  <dcterms:modified xsi:type="dcterms:W3CDTF">2021-12-30T10:47:22Z</dcterms:modified>
</cp:coreProperties>
</file>